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Смета Уют 2017" sheetId="1" r:id="rId1"/>
  </sheets>
  <definedNames/>
  <calcPr fullCalcOnLoad="1"/>
</workbook>
</file>

<file path=xl/sharedStrings.xml><?xml version="1.0" encoding="utf-8"?>
<sst xmlns="http://schemas.openxmlformats.org/spreadsheetml/2006/main" count="104" uniqueCount="99">
  <si>
    <t>№</t>
  </si>
  <si>
    <t>Услуги связи</t>
  </si>
  <si>
    <t>Транспортные расходы</t>
  </si>
  <si>
    <t>Расходы по договорам</t>
  </si>
  <si>
    <t>Подготовка к отопительному сезону</t>
  </si>
  <si>
    <t>Промывка и опрессовка системы отопления</t>
  </si>
  <si>
    <t xml:space="preserve">Вывоз крупногабаритного мусора </t>
  </si>
  <si>
    <t>Налоги</t>
  </si>
  <si>
    <t>Фонд оплаты труда из расчета:</t>
  </si>
  <si>
    <t>Итого</t>
  </si>
  <si>
    <t>1</t>
  </si>
  <si>
    <t>Рентабельность УК (4%)</t>
  </si>
  <si>
    <t>1.1.</t>
  </si>
  <si>
    <t>Наименование статей доходов</t>
  </si>
  <si>
    <t>Наименование статей расходов</t>
  </si>
  <si>
    <t>Итого доходов:</t>
  </si>
  <si>
    <t>Итого расходов</t>
  </si>
  <si>
    <t>Приобретение спецодежды</t>
  </si>
  <si>
    <t>Обучение персонала</t>
  </si>
  <si>
    <t>Оплата труда  (в т.ч. подохоный налог 13 %)</t>
  </si>
  <si>
    <t>Содержание офисного помещения УК</t>
  </si>
  <si>
    <t>2.1.</t>
  </si>
  <si>
    <t>1.</t>
  </si>
  <si>
    <t>1.3.</t>
  </si>
  <si>
    <t>Сумма в год</t>
  </si>
  <si>
    <t>Сумма в месяц</t>
  </si>
  <si>
    <t>Аварийное сантехническое и электротехническое обслуживание</t>
  </si>
  <si>
    <t>Расходы по управлению</t>
  </si>
  <si>
    <t>Страхование гражданской ответственности</t>
  </si>
  <si>
    <t>С учетом НДФЛ 13%</t>
  </si>
  <si>
    <t>Содержание оргтехники и ПО (канцтовары, картриджи, услуги программиста и.т.д.)</t>
  </si>
  <si>
    <t>Фонд оплаты труда (ФОТ)</t>
  </si>
  <si>
    <t>3.1.</t>
  </si>
  <si>
    <t>3.1.2.</t>
  </si>
  <si>
    <t>3.1.3.</t>
  </si>
  <si>
    <t>3.1.4.</t>
  </si>
  <si>
    <t>3.1.5.</t>
  </si>
  <si>
    <t>3.1.6.</t>
  </si>
  <si>
    <t>3.2.</t>
  </si>
  <si>
    <t>3.4.</t>
  </si>
  <si>
    <t>3.2.1.</t>
  </si>
  <si>
    <t>3.3.3.</t>
  </si>
  <si>
    <t>3.3.4</t>
  </si>
  <si>
    <t>3.3.5.</t>
  </si>
  <si>
    <t>3.3.6</t>
  </si>
  <si>
    <t>3.3.7</t>
  </si>
  <si>
    <t>3.3.8</t>
  </si>
  <si>
    <t>Капитальный ремонт</t>
  </si>
  <si>
    <t xml:space="preserve">Расходы по текущему обслуживанию общего имущества </t>
  </si>
  <si>
    <t>3.1.9</t>
  </si>
  <si>
    <t>3.1.7</t>
  </si>
  <si>
    <t>Проверка и облсуживание  вентиляционных каналов</t>
  </si>
  <si>
    <t>Проверка сопротивления изоляции</t>
  </si>
  <si>
    <t>Расчет тепловых потерь</t>
  </si>
  <si>
    <t>"На руки"</t>
  </si>
  <si>
    <t>Обслуживание прибора учета тепла</t>
  </si>
  <si>
    <t>Техническое и аварийное обслуживание ВДГО</t>
  </si>
  <si>
    <t>Периодическое освидетельствование лифтов</t>
  </si>
  <si>
    <t>Механизированная чистка снега</t>
  </si>
  <si>
    <t>Приобретение инструментов и оборудования, обустройство рабочих мест</t>
  </si>
  <si>
    <t>Прочие расходы</t>
  </si>
  <si>
    <t>Прием и распределение платежей (ЦОП)</t>
  </si>
  <si>
    <t>Административно-управленческий персонал</t>
  </si>
  <si>
    <t xml:space="preserve">Обслуживание домофонного оборудования </t>
  </si>
  <si>
    <t xml:space="preserve">Обслуживание банковского счета </t>
  </si>
  <si>
    <t>1.4.</t>
  </si>
  <si>
    <t>1.2.</t>
  </si>
  <si>
    <t>1.5.</t>
  </si>
  <si>
    <t xml:space="preserve">Формирование фонда капитального ремонта </t>
  </si>
  <si>
    <t>Целевые взносы за строительство подьездных путей и подведение магистрального газопровода</t>
  </si>
  <si>
    <r>
      <t xml:space="preserve">Членкие взносы в соответствии с количеством соток членов Товарищества, (6214 соток) за </t>
    </r>
    <r>
      <rPr>
        <b/>
        <sz val="12"/>
        <color indexed="8"/>
        <rFont val="Times New Roman"/>
        <family val="1"/>
      </rPr>
      <t xml:space="preserve">2018 </t>
    </r>
    <r>
      <rPr>
        <sz val="12"/>
        <color indexed="8"/>
        <rFont val="Times New Roman"/>
        <family val="1"/>
      </rPr>
      <t>год</t>
    </r>
  </si>
  <si>
    <t>Остаток задолженности на 31 декабря 2017</t>
  </si>
  <si>
    <t>Вступительные взносы</t>
  </si>
  <si>
    <t xml:space="preserve">Сумма </t>
  </si>
  <si>
    <t>Страх. Взносы 30,2%</t>
  </si>
  <si>
    <t>Страховые взносы (обязательные отчисления с ФОТ в размере 30,2%)</t>
  </si>
  <si>
    <t>Оборудования Площадки под зону вывоза ТБО, и его вывоз (Договор с МП "ДЭП")</t>
  </si>
  <si>
    <t>Хозяйственная деятельность товарищества, всего</t>
  </si>
  <si>
    <t>Аренда зала для проведения
собрания 27.05.2017</t>
  </si>
  <si>
    <t>Строительство здания
администрации</t>
  </si>
  <si>
    <t>Установка шлагбаума</t>
  </si>
  <si>
    <t>Система видеонаблюдения по проекту "Безопасный город"</t>
  </si>
  <si>
    <t>Расходы на оплату электроэнергии</t>
  </si>
  <si>
    <t>Оказание бухгалтерских услуг</t>
  </si>
  <si>
    <t>Перенос данных</t>
  </si>
  <si>
    <t>Информационное обслуживание</t>
  </si>
  <si>
    <t>Сумма с 1 сотки в месяц</t>
  </si>
  <si>
    <t>Сумма с 1 сотки в год</t>
  </si>
  <si>
    <t>Смета доходов и расходов ДНТ СН "Самаровское" в части ведения финансово-хозяйственной деятельности на 2018 год, период 01.01.2018 - 31.12.2018</t>
  </si>
  <si>
    <t>Содержание общего имущества, всего</t>
  </si>
  <si>
    <t>Чистка снега</t>
  </si>
  <si>
    <t>Оказание юридических услуг (взыскание задолженности по взносам)</t>
  </si>
  <si>
    <t>2</t>
  </si>
  <si>
    <t>2.1.1</t>
  </si>
  <si>
    <t>2.1.2.</t>
  </si>
  <si>
    <t>2.1.3.</t>
  </si>
  <si>
    <t>3.1.1.</t>
  </si>
  <si>
    <t>3.2.2</t>
  </si>
  <si>
    <t>Непредвиденные расходы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</si>
</sst>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419]mmmm\ yyyy;@"/>
    <numFmt numFmtId="174" formatCode="#,##0.00_р_."/>
    <numFmt numFmtId="175" formatCode="#,##0_р_."/>
    <numFmt numFmtId="176" formatCode="#,##0.0_р_."/>
    <numFmt numFmtId="177" formatCode="#,##0.0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 Cyr"/>
      <family val="0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2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7" fillId="0" borderId="0">
      <alignment/>
      <protection/>
    </xf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30" borderId="0" xfId="0" applyFill="1" applyAlignment="1">
      <alignment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4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4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0" fillId="0" borderId="16" xfId="0" applyFont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30" borderId="17" xfId="0" applyNumberFormat="1" applyFont="1" applyFill="1" applyBorder="1" applyAlignment="1">
      <alignment horizontal="center" vertical="top"/>
    </xf>
    <xf numFmtId="0" fontId="49" fillId="0" borderId="17" xfId="0" applyFont="1" applyBorder="1" applyAlignment="1">
      <alignment/>
    </xf>
    <xf numFmtId="2" fontId="0" fillId="0" borderId="0" xfId="0" applyNumberFormat="1" applyAlignment="1">
      <alignment horizontal="center"/>
    </xf>
    <xf numFmtId="49" fontId="5" fillId="0" borderId="18" xfId="0" applyNumberFormat="1" applyFont="1" applyBorder="1" applyAlignment="1">
      <alignment horizontal="center" vertical="top"/>
    </xf>
    <xf numFmtId="2" fontId="5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/>
    </xf>
    <xf numFmtId="2" fontId="4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10" fillId="0" borderId="22" xfId="0" applyFont="1" applyBorder="1" applyAlignment="1">
      <alignment vertical="top" wrapText="1"/>
    </xf>
    <xf numFmtId="0" fontId="0" fillId="0" borderId="16" xfId="0" applyFill="1" applyBorder="1" applyAlignment="1">
      <alignment horizontal="center" vertical="center"/>
    </xf>
    <xf numFmtId="174" fontId="0" fillId="0" borderId="0" xfId="0" applyNumberFormat="1" applyAlignment="1">
      <alignment/>
    </xf>
    <xf numFmtId="1" fontId="50" fillId="0" borderId="14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vertical="top" wrapText="1"/>
    </xf>
    <xf numFmtId="2" fontId="2" fillId="0" borderId="0" xfId="0" applyNumberFormat="1" applyFont="1" applyFill="1" applyAlignment="1">
      <alignment/>
    </xf>
    <xf numFmtId="1" fontId="50" fillId="0" borderId="20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0" fillId="0" borderId="22" xfId="0" applyFont="1" applyFill="1" applyBorder="1" applyAlignment="1">
      <alignment vertical="top" wrapText="1"/>
    </xf>
    <xf numFmtId="0" fontId="51" fillId="31" borderId="11" xfId="0" applyFont="1" applyFill="1" applyBorder="1" applyAlignment="1">
      <alignment horizontal="center" vertical="center"/>
    </xf>
    <xf numFmtId="0" fontId="51" fillId="31" borderId="12" xfId="0" applyFont="1" applyFill="1" applyBorder="1" applyAlignment="1">
      <alignment horizontal="center" vertical="center" wrapText="1"/>
    </xf>
    <xf numFmtId="0" fontId="51" fillId="31" borderId="13" xfId="0" applyFont="1" applyFill="1" applyBorder="1" applyAlignment="1">
      <alignment horizontal="center" vertical="center" wrapText="1"/>
    </xf>
    <xf numFmtId="0" fontId="51" fillId="31" borderId="22" xfId="0" applyFont="1" applyFill="1" applyBorder="1" applyAlignment="1">
      <alignment horizontal="center" vertical="center"/>
    </xf>
    <xf numFmtId="0" fontId="51" fillId="31" borderId="22" xfId="0" applyFont="1" applyFill="1" applyBorder="1" applyAlignment="1">
      <alignment horizontal="center" vertical="center" wrapText="1"/>
    </xf>
    <xf numFmtId="49" fontId="5" fillId="31" borderId="11" xfId="0" applyNumberFormat="1" applyFont="1" applyFill="1" applyBorder="1" applyAlignment="1">
      <alignment horizontal="center" vertical="top"/>
    </xf>
    <xf numFmtId="0" fontId="5" fillId="31" borderId="11" xfId="0" applyNumberFormat="1" applyFont="1" applyFill="1" applyBorder="1" applyAlignment="1">
      <alignment horizontal="center" vertical="top"/>
    </xf>
    <xf numFmtId="49" fontId="5" fillId="31" borderId="23" xfId="0" applyNumberFormat="1" applyFont="1" applyFill="1" applyBorder="1" applyAlignment="1">
      <alignment horizontal="center" vertical="center"/>
    </xf>
    <xf numFmtId="49" fontId="8" fillId="31" borderId="11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2" fontId="4" fillId="0" borderId="22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177" fontId="52" fillId="0" borderId="15" xfId="0" applyNumberFormat="1" applyFont="1" applyBorder="1" applyAlignment="1">
      <alignment horizontal="center" vertical="center"/>
    </xf>
    <xf numFmtId="177" fontId="52" fillId="0" borderId="24" xfId="0" applyNumberFormat="1" applyFont="1" applyBorder="1" applyAlignment="1">
      <alignment horizontal="center" vertical="center"/>
    </xf>
    <xf numFmtId="177" fontId="50" fillId="30" borderId="15" xfId="0" applyNumberFormat="1" applyFont="1" applyFill="1" applyBorder="1" applyAlignment="1">
      <alignment horizontal="center" vertical="center"/>
    </xf>
    <xf numFmtId="177" fontId="50" fillId="0" borderId="15" xfId="0" applyNumberFormat="1" applyFont="1" applyBorder="1" applyAlignment="1">
      <alignment horizontal="center" vertical="center"/>
    </xf>
    <xf numFmtId="177" fontId="50" fillId="0" borderId="22" xfId="0" applyNumberFormat="1" applyFont="1" applyBorder="1" applyAlignment="1">
      <alignment horizontal="center" vertical="center"/>
    </xf>
    <xf numFmtId="177" fontId="52" fillId="0" borderId="21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/>
    </xf>
    <xf numFmtId="0" fontId="39" fillId="0" borderId="0" xfId="0" applyFont="1" applyAlignment="1">
      <alignment/>
    </xf>
    <xf numFmtId="4" fontId="0" fillId="0" borderId="0" xfId="0" applyNumberFormat="1" applyAlignment="1">
      <alignment/>
    </xf>
    <xf numFmtId="177" fontId="53" fillId="0" borderId="16" xfId="0" applyNumberFormat="1" applyFont="1" applyBorder="1" applyAlignment="1">
      <alignment horizontal="center"/>
    </xf>
    <xf numFmtId="177" fontId="5" fillId="31" borderId="12" xfId="0" applyNumberFormat="1" applyFont="1" applyFill="1" applyBorder="1" applyAlignment="1">
      <alignment horizontal="center"/>
    </xf>
    <xf numFmtId="177" fontId="5" fillId="31" borderId="13" xfId="0" applyNumberFormat="1" applyFont="1" applyFill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 horizontal="center"/>
    </xf>
    <xf numFmtId="177" fontId="11" fillId="31" borderId="13" xfId="0" applyNumberFormat="1" applyFont="1" applyFill="1" applyBorder="1" applyAlignment="1">
      <alignment horizontal="center"/>
    </xf>
    <xf numFmtId="177" fontId="4" fillId="30" borderId="16" xfId="0" applyNumberFormat="1" applyFont="1" applyFill="1" applyBorder="1" applyAlignment="1">
      <alignment horizontal="center"/>
    </xf>
    <xf numFmtId="177" fontId="4" fillId="0" borderId="25" xfId="0" applyNumberFormat="1" applyFont="1" applyBorder="1" applyAlignment="1">
      <alignment horizontal="center"/>
    </xf>
    <xf numFmtId="177" fontId="5" fillId="31" borderId="26" xfId="0" applyNumberFormat="1" applyFont="1" applyFill="1" applyBorder="1" applyAlignment="1">
      <alignment horizontal="center" vertical="center"/>
    </xf>
    <xf numFmtId="177" fontId="5" fillId="31" borderId="27" xfId="0" applyNumberFormat="1" applyFont="1" applyFill="1" applyBorder="1" applyAlignment="1">
      <alignment horizontal="center" vertical="center"/>
    </xf>
    <xf numFmtId="177" fontId="8" fillId="31" borderId="12" xfId="0" applyNumberFormat="1" applyFont="1" applyFill="1" applyBorder="1" applyAlignment="1">
      <alignment horizontal="center"/>
    </xf>
    <xf numFmtId="177" fontId="8" fillId="31" borderId="13" xfId="0" applyNumberFormat="1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center"/>
    </xf>
    <xf numFmtId="177" fontId="6" fillId="31" borderId="12" xfId="0" applyNumberFormat="1" applyFont="1" applyFill="1" applyBorder="1" applyAlignment="1">
      <alignment horizontal="center"/>
    </xf>
    <xf numFmtId="177" fontId="6" fillId="31" borderId="13" xfId="0" applyNumberFormat="1" applyFont="1" applyFill="1" applyBorder="1" applyAlignment="1">
      <alignment horizontal="center"/>
    </xf>
    <xf numFmtId="177" fontId="54" fillId="0" borderId="15" xfId="0" applyNumberFormat="1" applyFont="1" applyBorder="1" applyAlignment="1">
      <alignment horizontal="center"/>
    </xf>
    <xf numFmtId="177" fontId="54" fillId="0" borderId="24" xfId="0" applyNumberFormat="1" applyFont="1" applyBorder="1" applyAlignment="1">
      <alignment horizontal="center"/>
    </xf>
    <xf numFmtId="177" fontId="55" fillId="0" borderId="15" xfId="0" applyNumberFormat="1" applyFont="1" applyBorder="1" applyAlignment="1">
      <alignment horizontal="center"/>
    </xf>
    <xf numFmtId="177" fontId="55" fillId="0" borderId="24" xfId="0" applyNumberFormat="1" applyFont="1" applyBorder="1" applyAlignment="1">
      <alignment horizontal="center"/>
    </xf>
    <xf numFmtId="177" fontId="0" fillId="0" borderId="28" xfId="0" applyNumberFormat="1" applyBorder="1" applyAlignment="1">
      <alignment horizontal="center"/>
    </xf>
    <xf numFmtId="177" fontId="0" fillId="0" borderId="29" xfId="0" applyNumberFormat="1" applyBorder="1" applyAlignment="1">
      <alignment/>
    </xf>
    <xf numFmtId="177" fontId="5" fillId="0" borderId="30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0" fillId="31" borderId="23" xfId="0" applyNumberFormat="1" applyFill="1" applyBorder="1" applyAlignment="1">
      <alignment horizontal="center" vertical="center"/>
    </xf>
    <xf numFmtId="49" fontId="0" fillId="31" borderId="36" xfId="0" applyNumberFormat="1" applyFill="1" applyBorder="1" applyAlignment="1">
      <alignment horizontal="center" vertical="center"/>
    </xf>
    <xf numFmtId="49" fontId="0" fillId="31" borderId="18" xfId="0" applyNumberFormat="1" applyFill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/>
    </xf>
    <xf numFmtId="177" fontId="10" fillId="0" borderId="38" xfId="0" applyNumberFormat="1" applyFont="1" applyBorder="1" applyAlignment="1">
      <alignment horizontal="center"/>
    </xf>
    <xf numFmtId="177" fontId="10" fillId="0" borderId="39" xfId="0" applyNumberFormat="1" applyFont="1" applyBorder="1" applyAlignment="1">
      <alignment horizontal="center"/>
    </xf>
    <xf numFmtId="177" fontId="10" fillId="0" borderId="40" xfId="0" applyNumberFormat="1" applyFont="1" applyBorder="1" applyAlignment="1">
      <alignment horizontal="center"/>
    </xf>
    <xf numFmtId="177" fontId="5" fillId="31" borderId="12" xfId="0" applyNumberFormat="1" applyFont="1" applyFill="1" applyBorder="1" applyAlignment="1">
      <alignment horizontal="center"/>
    </xf>
    <xf numFmtId="177" fontId="10" fillId="0" borderId="15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top" wrapText="1"/>
    </xf>
    <xf numFmtId="177" fontId="5" fillId="31" borderId="41" xfId="0" applyNumberFormat="1" applyFont="1" applyFill="1" applyBorder="1" applyAlignment="1">
      <alignment horizontal="center" vertical="center"/>
    </xf>
    <xf numFmtId="177" fontId="5" fillId="31" borderId="42" xfId="0" applyNumberFormat="1" applyFont="1" applyFill="1" applyBorder="1" applyAlignment="1">
      <alignment horizontal="center" vertical="center"/>
    </xf>
    <xf numFmtId="177" fontId="39" fillId="32" borderId="37" xfId="0" applyNumberFormat="1" applyFont="1" applyFill="1" applyBorder="1" applyAlignment="1">
      <alignment horizontal="center"/>
    </xf>
    <xf numFmtId="177" fontId="39" fillId="32" borderId="38" xfId="0" applyNumberFormat="1" applyFont="1" applyFill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 horizontal="center"/>
    </xf>
    <xf numFmtId="177" fontId="6" fillId="31" borderId="12" xfId="0" applyNumberFormat="1" applyFont="1" applyFill="1" applyBorder="1" applyAlignment="1">
      <alignment horizontal="center"/>
    </xf>
    <xf numFmtId="177" fontId="10" fillId="0" borderId="22" xfId="0" applyNumberFormat="1" applyFont="1" applyBorder="1" applyAlignment="1">
      <alignment horizontal="center"/>
    </xf>
    <xf numFmtId="177" fontId="8" fillId="31" borderId="12" xfId="0" applyNumberFormat="1" applyFont="1" applyFill="1" applyBorder="1" applyAlignment="1">
      <alignment horizontal="center"/>
    </xf>
    <xf numFmtId="177" fontId="10" fillId="0" borderId="16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1" fillId="31" borderId="12" xfId="0" applyFont="1" applyFill="1" applyBorder="1" applyAlignment="1">
      <alignment horizontal="center" vertical="center" wrapText="1"/>
    </xf>
    <xf numFmtId="177" fontId="52" fillId="0" borderId="15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/>
    </xf>
    <xf numFmtId="0" fontId="51" fillId="31" borderId="12" xfId="0" applyFont="1" applyFill="1" applyBorder="1" applyAlignment="1">
      <alignment horizontal="center" vertical="center" wrapText="1" shrinkToFit="1"/>
    </xf>
    <xf numFmtId="0" fontId="50" fillId="0" borderId="15" xfId="0" applyFont="1" applyBorder="1" applyAlignment="1">
      <alignment horizontal="left" wrapText="1"/>
    </xf>
    <xf numFmtId="49" fontId="10" fillId="31" borderId="11" xfId="0" applyNumberFormat="1" applyFont="1" applyFill="1" applyBorder="1" applyAlignment="1">
      <alignment horizontal="center" vertical="center"/>
    </xf>
    <xf numFmtId="49" fontId="10" fillId="31" borderId="14" xfId="0" applyNumberFormat="1" applyFont="1" applyFill="1" applyBorder="1" applyAlignment="1">
      <alignment horizontal="center" vertical="center"/>
    </xf>
    <xf numFmtId="49" fontId="10" fillId="31" borderId="20" xfId="0" applyNumberFormat="1" applyFont="1" applyFill="1" applyBorder="1" applyAlignment="1">
      <alignment horizontal="center" vertical="center"/>
    </xf>
    <xf numFmtId="49" fontId="10" fillId="31" borderId="17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8" fillId="31" borderId="12" xfId="0" applyFont="1" applyFill="1" applyBorder="1" applyAlignment="1">
      <alignment horizontal="left" vertical="top" wrapText="1"/>
    </xf>
    <xf numFmtId="0" fontId="53" fillId="0" borderId="16" xfId="0" applyFont="1" applyBorder="1" applyAlignment="1">
      <alignment horizontal="left" wrapText="1"/>
    </xf>
    <xf numFmtId="0" fontId="51" fillId="31" borderId="2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4" fillId="0" borderId="15" xfId="0" applyFont="1" applyBorder="1" applyAlignment="1">
      <alignment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177" fontId="5" fillId="0" borderId="30" xfId="0" applyNumberFormat="1" applyFont="1" applyBorder="1" applyAlignment="1">
      <alignment horizontal="center"/>
    </xf>
    <xf numFmtId="175" fontId="4" fillId="0" borderId="22" xfId="0" applyNumberFormat="1" applyFont="1" applyBorder="1" applyAlignment="1">
      <alignment horizontal="center"/>
    </xf>
    <xf numFmtId="0" fontId="5" fillId="0" borderId="30" xfId="0" applyFont="1" applyBorder="1" applyAlignment="1">
      <alignment horizontal="right" wrapText="1"/>
    </xf>
    <xf numFmtId="0" fontId="4" fillId="0" borderId="16" xfId="0" applyFont="1" applyBorder="1" applyAlignment="1">
      <alignment horizontal="left" vertical="top" wrapText="1"/>
    </xf>
    <xf numFmtId="0" fontId="39" fillId="0" borderId="39" xfId="0" applyFont="1" applyBorder="1" applyAlignment="1">
      <alignment horizontal="left" wrapText="1"/>
    </xf>
    <xf numFmtId="0" fontId="39" fillId="0" borderId="40" xfId="0" applyFont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left" vertical="top" wrapText="1"/>
    </xf>
    <xf numFmtId="49" fontId="10" fillId="0" borderId="32" xfId="0" applyNumberFormat="1" applyFont="1" applyFill="1" applyBorder="1" applyAlignment="1">
      <alignment horizontal="left" vertical="top" wrapText="1"/>
    </xf>
    <xf numFmtId="49" fontId="10" fillId="0" borderId="33" xfId="0" applyNumberFormat="1" applyFont="1" applyFill="1" applyBorder="1" applyAlignment="1">
      <alignment horizontal="left" vertical="top" wrapText="1"/>
    </xf>
    <xf numFmtId="0" fontId="6" fillId="31" borderId="12" xfId="0" applyFont="1" applyFill="1" applyBorder="1" applyAlignment="1">
      <alignment horizontal="left" vertical="top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4" fillId="0" borderId="39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5" fillId="31" borderId="12" xfId="0" applyFont="1" applyFill="1" applyBorder="1" applyAlignment="1">
      <alignment horizontal="left" vertical="top" wrapText="1"/>
    </xf>
    <xf numFmtId="0" fontId="50" fillId="30" borderId="50" xfId="0" applyFont="1" applyFill="1" applyBorder="1" applyAlignment="1">
      <alignment horizontal="left" vertical="top" wrapText="1"/>
    </xf>
    <xf numFmtId="0" fontId="50" fillId="30" borderId="51" xfId="0" applyFont="1" applyFill="1" applyBorder="1" applyAlignment="1">
      <alignment horizontal="left" vertical="top" wrapText="1"/>
    </xf>
    <xf numFmtId="177" fontId="52" fillId="0" borderId="39" xfId="0" applyNumberFormat="1" applyFont="1" applyBorder="1" applyAlignment="1">
      <alignment horizontal="center" vertical="center"/>
    </xf>
    <xf numFmtId="177" fontId="52" fillId="0" borderId="40" xfId="0" applyNumberFormat="1" applyFont="1" applyBorder="1" applyAlignment="1">
      <alignment horizontal="center" vertical="center"/>
    </xf>
    <xf numFmtId="0" fontId="50" fillId="0" borderId="39" xfId="0" applyFont="1" applyBorder="1" applyAlignment="1">
      <alignment horizontal="left" vertical="top" wrapText="1"/>
    </xf>
    <xf numFmtId="0" fontId="50" fillId="0" borderId="40" xfId="0" applyFont="1" applyBorder="1" applyAlignment="1">
      <alignment horizontal="left" vertical="top" wrapText="1"/>
    </xf>
    <xf numFmtId="177" fontId="53" fillId="0" borderId="16" xfId="0" applyNumberFormat="1" applyFont="1" applyBorder="1" applyAlignment="1">
      <alignment horizontal="center"/>
    </xf>
    <xf numFmtId="0" fontId="51" fillId="31" borderId="22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177" fontId="4" fillId="0" borderId="39" xfId="0" applyNumberFormat="1" applyFont="1" applyBorder="1" applyAlignment="1">
      <alignment horizontal="center"/>
    </xf>
    <xf numFmtId="177" fontId="4" fillId="0" borderId="40" xfId="0" applyNumberFormat="1" applyFont="1" applyBorder="1" applyAlignment="1">
      <alignment horizontal="center"/>
    </xf>
    <xf numFmtId="0" fontId="5" fillId="31" borderId="26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zoomScale="130" zoomScaleNormal="130" zoomScalePageLayoutView="0" workbookViewId="0" topLeftCell="A1">
      <selection activeCell="H8" sqref="H8"/>
    </sheetView>
  </sheetViews>
  <sheetFormatPr defaultColWidth="9.140625" defaultRowHeight="15"/>
  <cols>
    <col min="1" max="1" width="6.8515625" style="0" customWidth="1"/>
    <col min="2" max="2" width="4.00390625" style="0" customWidth="1"/>
    <col min="3" max="3" width="41.28125" style="0" customWidth="1"/>
    <col min="4" max="4" width="13.8515625" style="0" customWidth="1"/>
    <col min="5" max="5" width="12.421875" style="11" customWidth="1"/>
    <col min="6" max="6" width="20.28125" style="11" customWidth="1"/>
    <col min="7" max="7" width="21.140625" style="11" customWidth="1"/>
    <col min="8" max="8" width="41.28125" style="0" customWidth="1"/>
  </cols>
  <sheetData>
    <row r="1" spans="1:7" ht="1.5" customHeight="1" thickBot="1">
      <c r="A1" s="103"/>
      <c r="B1" s="104"/>
      <c r="C1" s="104"/>
      <c r="D1" s="104"/>
      <c r="E1" s="104"/>
      <c r="F1" s="104"/>
      <c r="G1" s="105"/>
    </row>
    <row r="2" spans="1:7" ht="15.75" hidden="1" thickBot="1">
      <c r="A2" s="106"/>
      <c r="B2" s="107"/>
      <c r="C2" s="107"/>
      <c r="D2" s="107"/>
      <c r="E2" s="107"/>
      <c r="F2" s="107"/>
      <c r="G2" s="108"/>
    </row>
    <row r="3" spans="1:7" ht="15.75" hidden="1" thickBot="1">
      <c r="A3" s="109"/>
      <c r="B3" s="110"/>
      <c r="C3" s="110"/>
      <c r="D3" s="110"/>
      <c r="E3" s="110"/>
      <c r="F3" s="110"/>
      <c r="G3" s="111"/>
    </row>
    <row r="4" spans="1:7" ht="42" customHeight="1" thickBot="1">
      <c r="A4" s="132" t="s">
        <v>88</v>
      </c>
      <c r="B4" s="133"/>
      <c r="C4" s="133"/>
      <c r="D4" s="133"/>
      <c r="E4" s="133"/>
      <c r="F4" s="133"/>
      <c r="G4" s="134"/>
    </row>
    <row r="5" spans="1:7" ht="19.5" thickBot="1">
      <c r="A5" s="135"/>
      <c r="B5" s="135"/>
      <c r="C5" s="135"/>
      <c r="D5" s="135"/>
      <c r="E5" s="135"/>
      <c r="F5" s="135"/>
      <c r="G5" s="135"/>
    </row>
    <row r="6" spans="1:8" ht="33">
      <c r="A6" s="57" t="s">
        <v>0</v>
      </c>
      <c r="B6" s="139" t="s">
        <v>13</v>
      </c>
      <c r="C6" s="139"/>
      <c r="D6" s="136" t="s">
        <v>73</v>
      </c>
      <c r="E6" s="136"/>
      <c r="F6" s="58" t="s">
        <v>25</v>
      </c>
      <c r="G6" s="59" t="s">
        <v>86</v>
      </c>
      <c r="H6" s="59" t="s">
        <v>71</v>
      </c>
    </row>
    <row r="7" spans="1:8" ht="51" customHeight="1">
      <c r="A7" s="51">
        <v>1</v>
      </c>
      <c r="B7" s="140" t="s">
        <v>70</v>
      </c>
      <c r="C7" s="140"/>
      <c r="D7" s="137">
        <f>G7*2614</f>
        <v>2091200</v>
      </c>
      <c r="E7" s="137"/>
      <c r="F7" s="69">
        <f>D7/12</f>
        <v>174266.66666666666</v>
      </c>
      <c r="G7" s="70">
        <v>800</v>
      </c>
      <c r="H7" s="70">
        <v>972220</v>
      </c>
    </row>
    <row r="8" spans="1:8" ht="45.75" customHeight="1">
      <c r="A8" s="51">
        <v>2</v>
      </c>
      <c r="B8" s="140" t="s">
        <v>69</v>
      </c>
      <c r="C8" s="140"/>
      <c r="D8" s="137">
        <v>29906100</v>
      </c>
      <c r="E8" s="137"/>
      <c r="F8" s="71"/>
      <c r="G8" s="70"/>
      <c r="H8" s="70">
        <v>20377812.5</v>
      </c>
    </row>
    <row r="9" spans="1:8" ht="16.5">
      <c r="A9" s="51">
        <v>3</v>
      </c>
      <c r="B9" s="140" t="s">
        <v>72</v>
      </c>
      <c r="C9" s="140"/>
      <c r="D9" s="137">
        <v>0</v>
      </c>
      <c r="E9" s="137"/>
      <c r="F9" s="72"/>
      <c r="G9" s="70"/>
      <c r="H9" s="70"/>
    </row>
    <row r="10" spans="1:8" ht="16.5">
      <c r="A10" s="54"/>
      <c r="B10" s="181"/>
      <c r="C10" s="182"/>
      <c r="D10" s="179"/>
      <c r="E10" s="180"/>
      <c r="F10" s="73"/>
      <c r="G10" s="74"/>
      <c r="H10" s="74"/>
    </row>
    <row r="11" spans="1:8" ht="19.5" thickBot="1">
      <c r="A11" s="41"/>
      <c r="B11" s="147" t="s">
        <v>15</v>
      </c>
      <c r="C11" s="147"/>
      <c r="D11" s="183">
        <f>D7+H7</f>
        <v>3063420</v>
      </c>
      <c r="E11" s="183"/>
      <c r="F11" s="78">
        <f>SUM(F7:F10)</f>
        <v>174266.66666666666</v>
      </c>
      <c r="G11" s="78">
        <f>SUM(G7:G10)</f>
        <v>800</v>
      </c>
      <c r="H11" s="78">
        <f>SUM(H7:H10)</f>
        <v>21350032.5</v>
      </c>
    </row>
    <row r="12" ht="13.5" customHeight="1"/>
    <row r="13" spans="1:7" s="9" customFormat="1" ht="33.75" thickBot="1">
      <c r="A13" s="60" t="s">
        <v>0</v>
      </c>
      <c r="B13" s="148" t="s">
        <v>14</v>
      </c>
      <c r="C13" s="148"/>
      <c r="D13" s="184" t="s">
        <v>24</v>
      </c>
      <c r="E13" s="184"/>
      <c r="F13" s="61" t="s">
        <v>25</v>
      </c>
      <c r="G13" s="61" t="s">
        <v>87</v>
      </c>
    </row>
    <row r="14" spans="1:7" s="26" customFormat="1" ht="37.5" customHeight="1">
      <c r="A14" s="62" t="s">
        <v>22</v>
      </c>
      <c r="B14" s="176" t="s">
        <v>77</v>
      </c>
      <c r="C14" s="176"/>
      <c r="D14" s="119">
        <f>SUM(D15:E19)</f>
        <v>966600</v>
      </c>
      <c r="E14" s="119"/>
      <c r="F14" s="79">
        <f>SUM(F15:F19)</f>
        <v>80550</v>
      </c>
      <c r="G14" s="80">
        <f>SUM(G15:G19)</f>
        <v>369.7781178270849</v>
      </c>
    </row>
    <row r="15" spans="1:7" ht="42.75" customHeight="1">
      <c r="A15" s="37" t="s">
        <v>12</v>
      </c>
      <c r="B15" s="145" t="s">
        <v>76</v>
      </c>
      <c r="C15" s="145"/>
      <c r="D15" s="126">
        <v>150000</v>
      </c>
      <c r="E15" s="126"/>
      <c r="F15" s="81">
        <f aca="true" t="shared" si="0" ref="F15:F23">D15/12</f>
        <v>12500</v>
      </c>
      <c r="G15" s="82">
        <f>D15/2614</f>
        <v>57.38332058148431</v>
      </c>
    </row>
    <row r="16" spans="1:8" ht="33" customHeight="1">
      <c r="A16" s="37" t="s">
        <v>66</v>
      </c>
      <c r="B16" s="185" t="s">
        <v>78</v>
      </c>
      <c r="C16" s="186"/>
      <c r="D16" s="187">
        <v>6000</v>
      </c>
      <c r="E16" s="188"/>
      <c r="F16" s="81">
        <f t="shared" si="0"/>
        <v>500</v>
      </c>
      <c r="G16" s="82">
        <f>D16/2614</f>
        <v>2.295332823259373</v>
      </c>
      <c r="H16" s="102"/>
    </row>
    <row r="17" spans="1:7" ht="30.75" customHeight="1">
      <c r="A17" s="37" t="s">
        <v>23</v>
      </c>
      <c r="B17" s="185" t="s">
        <v>79</v>
      </c>
      <c r="C17" s="186"/>
      <c r="D17" s="187">
        <v>400000</v>
      </c>
      <c r="E17" s="188"/>
      <c r="F17" s="81">
        <f t="shared" si="0"/>
        <v>33333.333333333336</v>
      </c>
      <c r="G17" s="82">
        <f>D17/2614</f>
        <v>153.0221882172915</v>
      </c>
    </row>
    <row r="18" spans="1:8" s="5" customFormat="1" ht="22.5" customHeight="1">
      <c r="A18" s="37" t="s">
        <v>65</v>
      </c>
      <c r="B18" s="145" t="s">
        <v>80</v>
      </c>
      <c r="C18" s="145"/>
      <c r="D18" s="126">
        <v>150000</v>
      </c>
      <c r="E18" s="126"/>
      <c r="F18" s="81">
        <f t="shared" si="0"/>
        <v>12500</v>
      </c>
      <c r="G18" s="82">
        <f>D18/2614</f>
        <v>57.38332058148431</v>
      </c>
      <c r="H18" s="53"/>
    </row>
    <row r="19" spans="1:7" s="3" customFormat="1" ht="16.5" thickBot="1">
      <c r="A19" s="38" t="s">
        <v>67</v>
      </c>
      <c r="B19" s="161" t="s">
        <v>81</v>
      </c>
      <c r="C19" s="161"/>
      <c r="D19" s="127">
        <v>260600</v>
      </c>
      <c r="E19" s="127"/>
      <c r="F19" s="81">
        <f t="shared" si="0"/>
        <v>21716.666666666668</v>
      </c>
      <c r="G19" s="82">
        <f>D19/2614</f>
        <v>99.69395562356542</v>
      </c>
    </row>
    <row r="20" spans="1:7" s="27" customFormat="1" ht="19.5" hidden="1" thickBot="1">
      <c r="A20" s="63">
        <v>2</v>
      </c>
      <c r="B20" s="176" t="s">
        <v>47</v>
      </c>
      <c r="C20" s="176"/>
      <c r="D20" s="119"/>
      <c r="E20" s="119"/>
      <c r="F20" s="79"/>
      <c r="G20" s="84"/>
    </row>
    <row r="21" spans="1:7" s="8" customFormat="1" ht="16.5" hidden="1" thickBot="1">
      <c r="A21" s="40" t="s">
        <v>21</v>
      </c>
      <c r="B21" s="177" t="s">
        <v>68</v>
      </c>
      <c r="C21" s="178"/>
      <c r="D21" s="127"/>
      <c r="E21" s="127"/>
      <c r="F21" s="85">
        <f t="shared" si="0"/>
        <v>0</v>
      </c>
      <c r="G21" s="86">
        <f>F21/8773.8</f>
        <v>0</v>
      </c>
    </row>
    <row r="22" spans="1:7" s="32" customFormat="1" ht="39" customHeight="1" thickBot="1">
      <c r="A22" s="64" t="s">
        <v>92</v>
      </c>
      <c r="B22" s="189" t="s">
        <v>89</v>
      </c>
      <c r="C22" s="189"/>
      <c r="D22" s="122">
        <f>SUM(D23,D47,D50,D59)</f>
        <v>2096819.9955172415</v>
      </c>
      <c r="E22" s="123"/>
      <c r="F22" s="87">
        <f>F23+F47+F50+F59</f>
        <v>174734.9996264368</v>
      </c>
      <c r="G22" s="88">
        <f>G23+G47+G50+G59</f>
        <v>802.149960029549</v>
      </c>
    </row>
    <row r="23" spans="1:7" s="10" customFormat="1" ht="17.25">
      <c r="A23" s="65" t="s">
        <v>21</v>
      </c>
      <c r="B23" s="146" t="s">
        <v>48</v>
      </c>
      <c r="C23" s="146"/>
      <c r="D23" s="130">
        <f>SUM(D42,D31,D24:E30)</f>
        <v>618179.95</v>
      </c>
      <c r="E23" s="130"/>
      <c r="F23" s="89">
        <f t="shared" si="0"/>
        <v>51514.99583333333</v>
      </c>
      <c r="G23" s="90">
        <f>SUM(G24:G30,G31,G42)</f>
        <v>236.48812165263962</v>
      </c>
    </row>
    <row r="24" spans="1:7" ht="47.25" customHeight="1">
      <c r="A24" s="39" t="s">
        <v>93</v>
      </c>
      <c r="B24" s="145" t="s">
        <v>82</v>
      </c>
      <c r="C24" s="145"/>
      <c r="D24" s="126">
        <v>20000</v>
      </c>
      <c r="E24" s="126"/>
      <c r="F24" s="91">
        <f>D24/12</f>
        <v>1666.6666666666667</v>
      </c>
      <c r="G24" s="82">
        <f>D24/2614</f>
        <v>7.651109410864575</v>
      </c>
    </row>
    <row r="25" spans="1:7" ht="16.5" thickBot="1">
      <c r="A25" s="37" t="s">
        <v>94</v>
      </c>
      <c r="B25" s="145" t="s">
        <v>90</v>
      </c>
      <c r="C25" s="145"/>
      <c r="D25" s="126">
        <v>198179.95</v>
      </c>
      <c r="E25" s="126"/>
      <c r="F25" s="91">
        <f aca="true" t="shared" si="1" ref="F25:F30">D25/12</f>
        <v>16514.995833333334</v>
      </c>
      <c r="G25" s="82">
        <f>D25/2614</f>
        <v>75.81482402448356</v>
      </c>
    </row>
    <row r="26" spans="1:7" ht="3.75" customHeight="1" hidden="1" thickBot="1">
      <c r="A26" s="37" t="s">
        <v>34</v>
      </c>
      <c r="B26" s="145" t="s">
        <v>59</v>
      </c>
      <c r="C26" s="145"/>
      <c r="D26" s="126"/>
      <c r="E26" s="126"/>
      <c r="F26" s="91">
        <f t="shared" si="1"/>
        <v>0</v>
      </c>
      <c r="G26" s="82">
        <f>F26/2614</f>
        <v>0</v>
      </c>
    </row>
    <row r="27" spans="1:7" s="3" customFormat="1" ht="16.5" hidden="1" thickBot="1">
      <c r="A27" s="37" t="s">
        <v>35</v>
      </c>
      <c r="B27" s="145" t="s">
        <v>6</v>
      </c>
      <c r="C27" s="145"/>
      <c r="D27" s="126"/>
      <c r="E27" s="126"/>
      <c r="F27" s="91">
        <f t="shared" si="1"/>
        <v>0</v>
      </c>
      <c r="G27" s="82">
        <f>F27/2614</f>
        <v>0</v>
      </c>
    </row>
    <row r="28" spans="1:7" s="3" customFormat="1" ht="16.5" hidden="1" thickBot="1">
      <c r="A28" s="37" t="s">
        <v>36</v>
      </c>
      <c r="B28" s="145" t="s">
        <v>17</v>
      </c>
      <c r="C28" s="145"/>
      <c r="D28" s="126"/>
      <c r="E28" s="126"/>
      <c r="F28" s="91">
        <f t="shared" si="1"/>
        <v>0</v>
      </c>
      <c r="G28" s="82">
        <f>F28/2614</f>
        <v>0</v>
      </c>
    </row>
    <row r="29" spans="1:7" s="3" customFormat="1" ht="16.5" hidden="1" thickBot="1">
      <c r="A29" s="37" t="s">
        <v>37</v>
      </c>
      <c r="B29" s="145" t="s">
        <v>18</v>
      </c>
      <c r="C29" s="145"/>
      <c r="D29" s="126"/>
      <c r="E29" s="126"/>
      <c r="F29" s="91">
        <f t="shared" si="1"/>
        <v>0</v>
      </c>
      <c r="G29" s="82">
        <f>F29/2614</f>
        <v>0</v>
      </c>
    </row>
    <row r="30" spans="1:7" ht="16.5" hidden="1" thickBot="1">
      <c r="A30" s="45" t="s">
        <v>50</v>
      </c>
      <c r="B30" s="121" t="s">
        <v>58</v>
      </c>
      <c r="C30" s="121"/>
      <c r="D30" s="138"/>
      <c r="E30" s="138"/>
      <c r="F30" s="91">
        <f t="shared" si="1"/>
        <v>0</v>
      </c>
      <c r="G30" s="82">
        <f>F30/2614</f>
        <v>0</v>
      </c>
    </row>
    <row r="31" spans="1:7" ht="15.75">
      <c r="A31" s="112" t="s">
        <v>95</v>
      </c>
      <c r="B31" s="167" t="s">
        <v>3</v>
      </c>
      <c r="C31" s="167"/>
      <c r="D31" s="128">
        <f>SUM(D32:E41)</f>
        <v>400000</v>
      </c>
      <c r="E31" s="128"/>
      <c r="F31" s="92">
        <f>SUM(F32:F41)</f>
        <v>33333.333333333336</v>
      </c>
      <c r="G31" s="93">
        <f>SUM(G32:G41)</f>
        <v>153.0221882172915</v>
      </c>
    </row>
    <row r="32" spans="1:7" ht="30">
      <c r="A32" s="113"/>
      <c r="B32" s="28">
        <v>1</v>
      </c>
      <c r="C32" s="31" t="s">
        <v>91</v>
      </c>
      <c r="D32" s="120">
        <v>120000</v>
      </c>
      <c r="E32" s="120"/>
      <c r="F32" s="91">
        <f>D32/12</f>
        <v>10000</v>
      </c>
      <c r="G32" s="82">
        <f>D32/2614</f>
        <v>45.90665646518745</v>
      </c>
    </row>
    <row r="33" spans="1:7" s="4" customFormat="1" ht="15.75">
      <c r="A33" s="113"/>
      <c r="B33" s="29">
        <v>2</v>
      </c>
      <c r="C33" s="31" t="s">
        <v>83</v>
      </c>
      <c r="D33" s="120">
        <v>120000</v>
      </c>
      <c r="E33" s="120"/>
      <c r="F33" s="91">
        <f aca="true" t="shared" si="2" ref="F33:F41">D33/12</f>
        <v>10000</v>
      </c>
      <c r="G33" s="82">
        <f>D33/2614</f>
        <v>45.90665646518745</v>
      </c>
    </row>
    <row r="34" spans="1:7" s="4" customFormat="1" ht="15.75">
      <c r="A34" s="113"/>
      <c r="B34" s="29">
        <v>3</v>
      </c>
      <c r="C34" s="31" t="s">
        <v>84</v>
      </c>
      <c r="D34" s="120">
        <v>150000</v>
      </c>
      <c r="E34" s="120"/>
      <c r="F34" s="91">
        <f t="shared" si="2"/>
        <v>12500</v>
      </c>
      <c r="G34" s="82">
        <f>D34/2614</f>
        <v>57.38332058148431</v>
      </c>
    </row>
    <row r="35" spans="1:7" s="4" customFormat="1" ht="18" customHeight="1" thickBot="1">
      <c r="A35" s="113"/>
      <c r="B35" s="29">
        <v>4</v>
      </c>
      <c r="C35" s="31" t="s">
        <v>85</v>
      </c>
      <c r="D35" s="120">
        <v>10000</v>
      </c>
      <c r="E35" s="120"/>
      <c r="F35" s="91">
        <f t="shared" si="2"/>
        <v>833.3333333333334</v>
      </c>
      <c r="G35" s="82">
        <f>D35/2614</f>
        <v>3.8255547054322876</v>
      </c>
    </row>
    <row r="36" spans="1:7" s="4" customFormat="1" ht="0.75" customHeight="1" hidden="1" thickBot="1">
      <c r="A36" s="113"/>
      <c r="B36" s="29">
        <v>5</v>
      </c>
      <c r="C36" s="31" t="s">
        <v>57</v>
      </c>
      <c r="D36" s="120"/>
      <c r="E36" s="120"/>
      <c r="F36" s="91">
        <f t="shared" si="2"/>
        <v>0</v>
      </c>
      <c r="G36" s="82">
        <f aca="true" t="shared" si="3" ref="G36:G41">F36/2614</f>
        <v>0</v>
      </c>
    </row>
    <row r="37" spans="1:7" s="4" customFormat="1" ht="30.75" hidden="1" thickBot="1">
      <c r="A37" s="113"/>
      <c r="B37" s="29">
        <v>6</v>
      </c>
      <c r="C37" s="31" t="s">
        <v>56</v>
      </c>
      <c r="D37" s="120"/>
      <c r="E37" s="120"/>
      <c r="F37" s="91">
        <f t="shared" si="2"/>
        <v>0</v>
      </c>
      <c r="G37" s="82">
        <f t="shared" si="3"/>
        <v>0</v>
      </c>
    </row>
    <row r="38" spans="1:7" s="4" customFormat="1" ht="16.5" hidden="1" thickBot="1">
      <c r="A38" s="113"/>
      <c r="B38" s="29">
        <v>7</v>
      </c>
      <c r="C38" s="31" t="s">
        <v>55</v>
      </c>
      <c r="D38" s="120"/>
      <c r="E38" s="120"/>
      <c r="F38" s="91">
        <f t="shared" si="2"/>
        <v>0</v>
      </c>
      <c r="G38" s="82">
        <f t="shared" si="3"/>
        <v>0</v>
      </c>
    </row>
    <row r="39" spans="1:7" s="4" customFormat="1" ht="30.75" hidden="1" thickBot="1">
      <c r="A39" s="113"/>
      <c r="B39" s="55">
        <v>8</v>
      </c>
      <c r="C39" s="56" t="s">
        <v>26</v>
      </c>
      <c r="D39" s="129"/>
      <c r="E39" s="129"/>
      <c r="F39" s="91">
        <f t="shared" si="2"/>
        <v>0</v>
      </c>
      <c r="G39" s="82">
        <f t="shared" si="3"/>
        <v>0</v>
      </c>
    </row>
    <row r="40" spans="1:7" s="4" customFormat="1" ht="16.5" hidden="1" thickBot="1">
      <c r="A40" s="113"/>
      <c r="B40" s="55">
        <v>9</v>
      </c>
      <c r="C40" s="56" t="s">
        <v>63</v>
      </c>
      <c r="D40" s="117"/>
      <c r="E40" s="118"/>
      <c r="F40" s="91">
        <f t="shared" si="2"/>
        <v>0</v>
      </c>
      <c r="G40" s="82">
        <f t="shared" si="3"/>
        <v>0</v>
      </c>
    </row>
    <row r="41" spans="1:7" s="4" customFormat="1" ht="14.25" customHeight="1" hidden="1" thickBot="1">
      <c r="A41" s="114"/>
      <c r="B41" s="49">
        <v>10</v>
      </c>
      <c r="C41" s="52" t="s">
        <v>61</v>
      </c>
      <c r="D41" s="115"/>
      <c r="E41" s="116"/>
      <c r="F41" s="91">
        <f t="shared" si="2"/>
        <v>0</v>
      </c>
      <c r="G41" s="82">
        <f t="shared" si="3"/>
        <v>0</v>
      </c>
    </row>
    <row r="42" spans="1:7" ht="3" customHeight="1" hidden="1" thickBot="1">
      <c r="A42" s="141" t="s">
        <v>49</v>
      </c>
      <c r="B42" s="167" t="s">
        <v>4</v>
      </c>
      <c r="C42" s="167"/>
      <c r="D42" s="128">
        <f>SUM(D43:D46)</f>
        <v>0</v>
      </c>
      <c r="E42" s="128"/>
      <c r="F42" s="92">
        <f>SUM(F43:F46)</f>
        <v>0</v>
      </c>
      <c r="G42" s="93">
        <f>SUM(G43:G46)</f>
        <v>0</v>
      </c>
    </row>
    <row r="43" spans="1:7" ht="30.75" hidden="1" thickBot="1">
      <c r="A43" s="142"/>
      <c r="B43" s="28">
        <v>1</v>
      </c>
      <c r="C43" s="30" t="s">
        <v>5</v>
      </c>
      <c r="D43" s="120"/>
      <c r="E43" s="120"/>
      <c r="F43" s="81">
        <f>D43/12</f>
        <v>0</v>
      </c>
      <c r="G43" s="82">
        <f>F43/8773.8</f>
        <v>0</v>
      </c>
    </row>
    <row r="44" spans="1:7" ht="30.75" hidden="1" thickBot="1">
      <c r="A44" s="142"/>
      <c r="B44" s="28">
        <v>2</v>
      </c>
      <c r="C44" s="30" t="s">
        <v>51</v>
      </c>
      <c r="D44" s="120"/>
      <c r="E44" s="120"/>
      <c r="F44" s="81">
        <f>D44/12</f>
        <v>0</v>
      </c>
      <c r="G44" s="82">
        <f>F44/8773.8</f>
        <v>0</v>
      </c>
    </row>
    <row r="45" spans="1:7" ht="16.5" hidden="1" thickBot="1">
      <c r="A45" s="143"/>
      <c r="B45" s="47">
        <v>3</v>
      </c>
      <c r="C45" s="48" t="s">
        <v>52</v>
      </c>
      <c r="D45" s="120"/>
      <c r="E45" s="120"/>
      <c r="F45" s="81">
        <f>D45/12</f>
        <v>0</v>
      </c>
      <c r="G45" s="82">
        <f>F45/8773.8</f>
        <v>0</v>
      </c>
    </row>
    <row r="46" spans="1:7" ht="16.5" hidden="1" thickBot="1">
      <c r="A46" s="144"/>
      <c r="B46" s="34">
        <v>4</v>
      </c>
      <c r="C46" s="33" t="s">
        <v>53</v>
      </c>
      <c r="D46" s="131"/>
      <c r="E46" s="131"/>
      <c r="F46" s="83">
        <f>D46/12</f>
        <v>0</v>
      </c>
      <c r="G46" s="82">
        <f>F46/8773.8</f>
        <v>0</v>
      </c>
    </row>
    <row r="47" spans="1:7" s="10" customFormat="1" ht="17.25">
      <c r="A47" s="65" t="s">
        <v>32</v>
      </c>
      <c r="B47" s="146" t="s">
        <v>31</v>
      </c>
      <c r="C47" s="146"/>
      <c r="D47" s="130">
        <f>SUM(D48:E49)</f>
        <v>628533.7655172414</v>
      </c>
      <c r="E47" s="130"/>
      <c r="F47" s="89">
        <f>SUM(F48:F49)</f>
        <v>52377.81379310345</v>
      </c>
      <c r="G47" s="90">
        <f>SUM(G48:G49)</f>
        <v>240.4490304197557</v>
      </c>
    </row>
    <row r="48" spans="1:7" s="3" customFormat="1" ht="15.75">
      <c r="A48" s="35" t="s">
        <v>96</v>
      </c>
      <c r="B48" s="174" t="s">
        <v>19</v>
      </c>
      <c r="C48" s="175"/>
      <c r="D48" s="126">
        <f>F48*12</f>
        <v>482744.82758620696</v>
      </c>
      <c r="E48" s="126"/>
      <c r="F48" s="81">
        <f>E67</f>
        <v>40228.73563218391</v>
      </c>
      <c r="G48" s="82">
        <f>D48/2614</f>
        <v>184.67667466955123</v>
      </c>
    </row>
    <row r="49" spans="1:7" s="3" customFormat="1" ht="30.75" customHeight="1" thickBot="1">
      <c r="A49" s="36" t="s">
        <v>33</v>
      </c>
      <c r="B49" s="161" t="s">
        <v>75</v>
      </c>
      <c r="C49" s="161"/>
      <c r="D49" s="127">
        <f>F49*12</f>
        <v>145788.93793103448</v>
      </c>
      <c r="E49" s="127"/>
      <c r="F49" s="83">
        <f>F67</f>
        <v>12149.07816091954</v>
      </c>
      <c r="G49" s="82">
        <f>D49/2614</f>
        <v>55.77235575020447</v>
      </c>
    </row>
    <row r="50" spans="1:7" s="10" customFormat="1" ht="17.25">
      <c r="A50" s="65" t="s">
        <v>38</v>
      </c>
      <c r="B50" s="146" t="s">
        <v>27</v>
      </c>
      <c r="C50" s="146"/>
      <c r="D50" s="130">
        <f>SUM(D51:E58)</f>
        <v>55200</v>
      </c>
      <c r="E50" s="130"/>
      <c r="F50" s="89">
        <f>SUM(F51:F58)</f>
        <v>4600</v>
      </c>
      <c r="G50" s="90">
        <f>SUM(G51:G58)</f>
        <v>21.117061973986228</v>
      </c>
    </row>
    <row r="51" spans="1:8" ht="33.75" customHeight="1">
      <c r="A51" s="37" t="s">
        <v>40</v>
      </c>
      <c r="B51" s="153" t="s">
        <v>30</v>
      </c>
      <c r="C51" s="153"/>
      <c r="D51" s="126">
        <v>3000</v>
      </c>
      <c r="E51" s="126"/>
      <c r="F51" s="81">
        <f>D51/12</f>
        <v>250</v>
      </c>
      <c r="G51" s="82">
        <f>D51/2614</f>
        <v>1.1476664116296864</v>
      </c>
      <c r="H51" s="77"/>
    </row>
    <row r="52" spans="1:7" ht="15" customHeight="1">
      <c r="A52" s="37" t="s">
        <v>97</v>
      </c>
      <c r="B52" s="153" t="s">
        <v>20</v>
      </c>
      <c r="C52" s="153"/>
      <c r="D52" s="126">
        <v>16200</v>
      </c>
      <c r="E52" s="126"/>
      <c r="F52" s="81">
        <f>D52/12</f>
        <v>1350</v>
      </c>
      <c r="G52" s="82">
        <f>D52/2614</f>
        <v>6.197398622800306</v>
      </c>
    </row>
    <row r="53" spans="1:7" ht="15.75" hidden="1">
      <c r="A53" s="37" t="s">
        <v>41</v>
      </c>
      <c r="B53" s="153" t="s">
        <v>7</v>
      </c>
      <c r="C53" s="153"/>
      <c r="D53" s="126"/>
      <c r="E53" s="126"/>
      <c r="F53" s="81">
        <f>D53/12</f>
        <v>0</v>
      </c>
      <c r="G53" s="82">
        <f>D53/2614</f>
        <v>0</v>
      </c>
    </row>
    <row r="54" spans="1:7" ht="16.5" thickBot="1">
      <c r="A54" s="37" t="s">
        <v>42</v>
      </c>
      <c r="B54" s="153" t="s">
        <v>64</v>
      </c>
      <c r="C54" s="153"/>
      <c r="D54" s="126">
        <v>36000</v>
      </c>
      <c r="E54" s="126"/>
      <c r="F54" s="81">
        <f>D54/12</f>
        <v>3000</v>
      </c>
      <c r="G54" s="82">
        <f>D54/2614</f>
        <v>13.771996939556235</v>
      </c>
    </row>
    <row r="55" spans="1:7" ht="2.25" customHeight="1" hidden="1" thickBot="1">
      <c r="A55" s="37" t="s">
        <v>43</v>
      </c>
      <c r="B55" s="153" t="s">
        <v>2</v>
      </c>
      <c r="C55" s="153"/>
      <c r="D55" s="126"/>
      <c r="E55" s="126"/>
      <c r="F55" s="81"/>
      <c r="G55" s="82">
        <f>F55/2614</f>
        <v>0</v>
      </c>
    </row>
    <row r="56" spans="1:7" ht="16.5" hidden="1" thickBot="1">
      <c r="A56" s="37" t="s">
        <v>44</v>
      </c>
      <c r="B56" s="153" t="s">
        <v>28</v>
      </c>
      <c r="C56" s="153"/>
      <c r="D56" s="126"/>
      <c r="E56" s="126"/>
      <c r="F56" s="81">
        <f>D56/12</f>
        <v>0</v>
      </c>
      <c r="G56" s="82">
        <f>F56/2614</f>
        <v>0</v>
      </c>
    </row>
    <row r="57" spans="1:7" ht="16.5" hidden="1" thickBot="1">
      <c r="A57" s="37" t="s">
        <v>45</v>
      </c>
      <c r="B57" s="153" t="s">
        <v>1</v>
      </c>
      <c r="C57" s="153"/>
      <c r="D57" s="126"/>
      <c r="E57" s="126"/>
      <c r="F57" s="81"/>
      <c r="G57" s="82">
        <f>F57/2614</f>
        <v>0</v>
      </c>
    </row>
    <row r="58" spans="1:7" s="3" customFormat="1" ht="16.5" hidden="1" thickBot="1">
      <c r="A58" s="38" t="s">
        <v>46</v>
      </c>
      <c r="B58" s="170" t="s">
        <v>11</v>
      </c>
      <c r="C58" s="170"/>
      <c r="D58" s="126"/>
      <c r="E58" s="126"/>
      <c r="F58" s="83">
        <f>D58/12</f>
        <v>0</v>
      </c>
      <c r="G58" s="82">
        <f>F58/2614</f>
        <v>0</v>
      </c>
    </row>
    <row r="59" spans="1:7" s="10" customFormat="1" ht="17.25">
      <c r="A59" s="65" t="s">
        <v>39</v>
      </c>
      <c r="B59" s="146" t="s">
        <v>60</v>
      </c>
      <c r="C59" s="146"/>
      <c r="D59" s="130">
        <f>SUM(D60)</f>
        <v>794906.28</v>
      </c>
      <c r="E59" s="130"/>
      <c r="F59" s="89">
        <f>SUM(F60)</f>
        <v>66242.19</v>
      </c>
      <c r="G59" s="90">
        <f>SUM(G60)</f>
        <v>304.09574598316755</v>
      </c>
    </row>
    <row r="60" spans="1:7" s="4" customFormat="1" ht="19.5" customHeight="1" thickBot="1">
      <c r="A60" s="66"/>
      <c r="B60" s="154" t="s">
        <v>98</v>
      </c>
      <c r="C60" s="155"/>
      <c r="D60" s="159">
        <v>794906.28</v>
      </c>
      <c r="E60" s="159"/>
      <c r="F60" s="67">
        <f>D60/12</f>
        <v>66242.19</v>
      </c>
      <c r="G60" s="46">
        <f>D60/2614</f>
        <v>304.09574598316755</v>
      </c>
    </row>
    <row r="61" spans="1:8" ht="21.75" customHeight="1">
      <c r="A61" s="164"/>
      <c r="B61" s="165"/>
      <c r="C61" s="165"/>
      <c r="D61" s="165"/>
      <c r="E61" s="165"/>
      <c r="F61" s="165"/>
      <c r="G61" s="166"/>
      <c r="H61" s="77"/>
    </row>
    <row r="62" spans="1:7" ht="22.5" customHeight="1" thickBot="1">
      <c r="A62" s="171"/>
      <c r="B62" s="172"/>
      <c r="C62" s="172"/>
      <c r="D62" s="172"/>
      <c r="E62" s="172"/>
      <c r="F62" s="172"/>
      <c r="G62" s="173"/>
    </row>
    <row r="63" spans="1:8" ht="19.5" thickBot="1">
      <c r="A63" s="43"/>
      <c r="B63" s="160" t="s">
        <v>16</v>
      </c>
      <c r="C63" s="160"/>
      <c r="D63" s="158">
        <f>SUM(D22,D20,D14)</f>
        <v>3063419.995517242</v>
      </c>
      <c r="E63" s="158"/>
      <c r="F63" s="100">
        <f>F22+F20+F14</f>
        <v>255284.9996264368</v>
      </c>
      <c r="G63" s="44">
        <f>D63/2614</f>
        <v>1171.9280778566342</v>
      </c>
      <c r="H63" s="102"/>
    </row>
    <row r="64" spans="1:8" ht="15.75" thickBot="1">
      <c r="A64" s="1"/>
      <c r="B64" s="2"/>
      <c r="C64" s="6"/>
      <c r="D64" s="6"/>
      <c r="E64" s="42"/>
      <c r="G64" s="12"/>
      <c r="H64" s="6"/>
    </row>
    <row r="65" spans="1:7" ht="30">
      <c r="A65" s="16" t="s">
        <v>0</v>
      </c>
      <c r="B65" s="168" t="s">
        <v>8</v>
      </c>
      <c r="C65" s="169"/>
      <c r="D65" s="17" t="s">
        <v>54</v>
      </c>
      <c r="E65" s="18" t="s">
        <v>29</v>
      </c>
      <c r="F65" s="18" t="s">
        <v>74</v>
      </c>
      <c r="G65" s="19" t="s">
        <v>9</v>
      </c>
    </row>
    <row r="66" spans="1:7" ht="15">
      <c r="A66" s="20" t="s">
        <v>10</v>
      </c>
      <c r="B66" s="156" t="s">
        <v>62</v>
      </c>
      <c r="C66" s="157"/>
      <c r="D66" s="94">
        <v>34999</v>
      </c>
      <c r="E66" s="94">
        <f>D66/0.87</f>
        <v>40228.73563218391</v>
      </c>
      <c r="F66" s="94">
        <f>E66*0.302</f>
        <v>12149.07816091954</v>
      </c>
      <c r="G66" s="95">
        <f>E66+F66</f>
        <v>52377.81379310345</v>
      </c>
    </row>
    <row r="67" spans="1:7" s="76" customFormat="1" ht="15">
      <c r="A67" s="75"/>
      <c r="B67" s="162" t="s">
        <v>9</v>
      </c>
      <c r="C67" s="163"/>
      <c r="D67" s="96">
        <f>SUM(D66:D66)</f>
        <v>34999</v>
      </c>
      <c r="E67" s="96">
        <f>SUM(E66:E66)</f>
        <v>40228.73563218391</v>
      </c>
      <c r="F67" s="96">
        <f>E67*0.302</f>
        <v>12149.07816091954</v>
      </c>
      <c r="G67" s="97">
        <f>E67+F67</f>
        <v>52377.81379310345</v>
      </c>
    </row>
    <row r="68" spans="1:7" ht="15.75" thickBot="1">
      <c r="A68" s="14"/>
      <c r="B68" s="151"/>
      <c r="C68" s="152"/>
      <c r="D68" s="98"/>
      <c r="E68" s="124">
        <f>E67+F67</f>
        <v>52377.81379310345</v>
      </c>
      <c r="F68" s="125"/>
      <c r="G68" s="99"/>
    </row>
    <row r="71" ht="15">
      <c r="D71" s="50"/>
    </row>
    <row r="72" ht="15">
      <c r="E72" s="101"/>
    </row>
    <row r="73" spans="1:7" ht="15">
      <c r="A73" s="150"/>
      <c r="B73" s="150"/>
      <c r="C73" s="150"/>
      <c r="D73" s="150"/>
      <c r="E73" s="150"/>
      <c r="F73" s="150"/>
      <c r="G73" s="150"/>
    </row>
    <row r="74" spans="1:7" ht="15">
      <c r="A74" s="150"/>
      <c r="B74" s="150"/>
      <c r="C74" s="150"/>
      <c r="D74" s="150"/>
      <c r="E74" s="150"/>
      <c r="F74" s="150"/>
      <c r="G74" s="150"/>
    </row>
    <row r="75" spans="1:7" ht="15">
      <c r="A75" s="150"/>
      <c r="B75" s="150"/>
      <c r="C75" s="150"/>
      <c r="D75" s="150"/>
      <c r="E75" s="150"/>
      <c r="F75" s="150"/>
      <c r="G75" s="150"/>
    </row>
    <row r="76" spans="1:7" ht="15">
      <c r="A76" s="150"/>
      <c r="B76" s="150"/>
      <c r="C76" s="150"/>
      <c r="D76" s="150"/>
      <c r="E76" s="150"/>
      <c r="F76" s="150"/>
      <c r="G76" s="150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23"/>
      <c r="B78" s="21"/>
      <c r="C78" s="24"/>
      <c r="D78" s="25"/>
      <c r="E78" s="22"/>
      <c r="F78" s="22"/>
      <c r="G78" s="22"/>
      <c r="H78" s="68"/>
    </row>
    <row r="79" spans="1:8" ht="15">
      <c r="A79" s="23"/>
      <c r="B79" s="21"/>
      <c r="C79" s="24"/>
      <c r="D79" s="25"/>
      <c r="E79" s="22"/>
      <c r="F79" s="22"/>
      <c r="G79" s="22"/>
      <c r="H79" s="68"/>
    </row>
    <row r="80" spans="1:7" ht="15">
      <c r="A80" s="23"/>
      <c r="B80" s="107"/>
      <c r="C80" s="107"/>
      <c r="D80" s="107"/>
      <c r="E80" s="107"/>
      <c r="F80" s="13"/>
      <c r="G80" s="22"/>
    </row>
    <row r="81" spans="1:8" ht="15">
      <c r="A81" s="23"/>
      <c r="B81" s="21"/>
      <c r="C81" s="24"/>
      <c r="D81" s="25"/>
      <c r="E81" s="22"/>
      <c r="F81" s="15"/>
      <c r="G81" s="22"/>
      <c r="H81" s="68"/>
    </row>
    <row r="82" spans="1:8" ht="15">
      <c r="A82" s="23"/>
      <c r="B82" s="21"/>
      <c r="C82" s="24"/>
      <c r="D82" s="25"/>
      <c r="E82" s="22"/>
      <c r="F82" s="22"/>
      <c r="G82" s="22"/>
      <c r="H82" s="68"/>
    </row>
    <row r="83" spans="1:7" ht="15">
      <c r="A83" s="23"/>
      <c r="B83" s="149"/>
      <c r="C83" s="149"/>
      <c r="D83" s="149"/>
      <c r="E83" s="149"/>
      <c r="F83" s="22"/>
      <c r="G83" s="22"/>
    </row>
    <row r="84" spans="1:8" ht="15">
      <c r="A84" s="23"/>
      <c r="B84" s="21"/>
      <c r="C84" s="24"/>
      <c r="D84" s="25"/>
      <c r="E84" s="22"/>
      <c r="F84" s="22"/>
      <c r="G84" s="22"/>
      <c r="H84" s="68"/>
    </row>
    <row r="85" spans="1:8" ht="15">
      <c r="A85" s="23"/>
      <c r="B85" s="21"/>
      <c r="C85" s="24"/>
      <c r="D85" s="25"/>
      <c r="E85" s="22"/>
      <c r="F85" s="22"/>
      <c r="G85" s="22"/>
      <c r="H85" s="68"/>
    </row>
    <row r="86" spans="1:7" ht="15">
      <c r="A86" s="23"/>
      <c r="B86" s="149"/>
      <c r="C86" s="149"/>
      <c r="D86" s="149"/>
      <c r="E86" s="149"/>
      <c r="F86" s="22"/>
      <c r="G86" s="22"/>
    </row>
    <row r="87" spans="1:8" ht="15">
      <c r="A87" s="23"/>
      <c r="B87" s="21"/>
      <c r="C87" s="24"/>
      <c r="D87" s="25"/>
      <c r="E87" s="22"/>
      <c r="F87" s="22"/>
      <c r="G87" s="22"/>
      <c r="H87" s="68"/>
    </row>
    <row r="88" spans="1:8" ht="15">
      <c r="A88" s="23"/>
      <c r="B88" s="21"/>
      <c r="C88" s="24"/>
      <c r="D88" s="25"/>
      <c r="E88" s="22"/>
      <c r="F88" s="22"/>
      <c r="G88" s="22"/>
      <c r="H88" s="68"/>
    </row>
    <row r="89" spans="1:8" ht="15">
      <c r="A89" s="7"/>
      <c r="B89" s="7"/>
      <c r="C89" s="7"/>
      <c r="D89" s="7"/>
      <c r="E89" s="22"/>
      <c r="F89" s="22"/>
      <c r="G89" s="22"/>
      <c r="H89" s="7"/>
    </row>
    <row r="113" spans="1:8" ht="15">
      <c r="A113" s="1"/>
      <c r="B113" s="2"/>
      <c r="C113" s="6"/>
      <c r="D113" s="6"/>
      <c r="H113" s="6"/>
    </row>
    <row r="114" spans="1:8" ht="15">
      <c r="A114" s="1"/>
      <c r="B114" s="2"/>
      <c r="C114" s="6"/>
      <c r="D114" s="6"/>
      <c r="H114" s="6"/>
    </row>
    <row r="115" spans="1:8" ht="15">
      <c r="A115" s="1"/>
      <c r="B115" s="2"/>
      <c r="C115" s="6"/>
      <c r="D115" s="6"/>
      <c r="H115" s="6"/>
    </row>
    <row r="116" spans="1:8" ht="15">
      <c r="A116" s="1"/>
      <c r="B116" s="2"/>
      <c r="C116" s="6"/>
      <c r="D116" s="6"/>
      <c r="H116" s="6"/>
    </row>
    <row r="117" spans="1:8" ht="15">
      <c r="A117" s="1"/>
      <c r="B117" s="2"/>
      <c r="C117" s="6"/>
      <c r="D117" s="6"/>
      <c r="H117" s="6"/>
    </row>
    <row r="118" spans="1:8" ht="15">
      <c r="A118" s="1"/>
      <c r="B118" s="2"/>
      <c r="C118" s="6"/>
      <c r="D118" s="6"/>
      <c r="H118" s="6"/>
    </row>
    <row r="119" spans="1:8" ht="15">
      <c r="A119" s="1"/>
      <c r="B119" s="2"/>
      <c r="C119" s="6"/>
      <c r="D119" s="6"/>
      <c r="H119" s="6"/>
    </row>
    <row r="120" spans="1:8" ht="15">
      <c r="A120" s="1"/>
      <c r="B120" s="2"/>
      <c r="C120" s="6"/>
      <c r="D120" s="6"/>
      <c r="H120" s="6"/>
    </row>
    <row r="121" spans="1:8" ht="15">
      <c r="A121" s="1"/>
      <c r="B121" s="2"/>
      <c r="C121" s="6"/>
      <c r="D121" s="6"/>
      <c r="H121" s="6"/>
    </row>
    <row r="122" spans="1:8" ht="15">
      <c r="A122" s="1"/>
      <c r="B122" s="2"/>
      <c r="C122" s="6"/>
      <c r="D122" s="6"/>
      <c r="H122" s="6"/>
    </row>
    <row r="123" spans="1:8" ht="15">
      <c r="A123" s="1"/>
      <c r="B123" s="2"/>
      <c r="C123" s="6"/>
      <c r="D123" s="6"/>
      <c r="H123" s="6"/>
    </row>
    <row r="124" spans="1:8" ht="15">
      <c r="A124" s="1"/>
      <c r="B124" s="2"/>
      <c r="C124" s="6"/>
      <c r="D124" s="6"/>
      <c r="H124" s="6"/>
    </row>
    <row r="125" spans="1:8" ht="15">
      <c r="A125" s="1"/>
      <c r="B125" s="2"/>
      <c r="C125" s="6"/>
      <c r="D125" s="6"/>
      <c r="H125" s="6"/>
    </row>
    <row r="126" spans="1:8" ht="15">
      <c r="A126" s="1"/>
      <c r="B126" s="2"/>
      <c r="C126" s="6"/>
      <c r="D126" s="6"/>
      <c r="H126" s="6"/>
    </row>
    <row r="127" spans="1:8" ht="15">
      <c r="A127" s="1"/>
      <c r="B127" s="2"/>
      <c r="C127" s="6"/>
      <c r="D127" s="6"/>
      <c r="H127" s="6"/>
    </row>
    <row r="128" spans="1:8" ht="15">
      <c r="A128" s="1"/>
      <c r="B128" s="2"/>
      <c r="C128" s="6"/>
      <c r="D128" s="6"/>
      <c r="H128" s="6"/>
    </row>
    <row r="129" spans="1:8" ht="15">
      <c r="A129" s="1"/>
      <c r="B129" s="2"/>
      <c r="C129" s="6"/>
      <c r="D129" s="6"/>
      <c r="H129" s="6"/>
    </row>
    <row r="130" spans="1:8" ht="15">
      <c r="A130" s="1"/>
      <c r="B130" s="2"/>
      <c r="C130" s="6"/>
      <c r="D130" s="6"/>
      <c r="H130" s="6"/>
    </row>
    <row r="131" spans="1:8" ht="15">
      <c r="A131" s="1"/>
      <c r="B131" s="2"/>
      <c r="C131" s="6"/>
      <c r="D131" s="6"/>
      <c r="H131" s="6"/>
    </row>
    <row r="132" spans="1:8" ht="15">
      <c r="A132" s="1"/>
      <c r="B132" s="2"/>
      <c r="C132" s="6"/>
      <c r="D132" s="6"/>
      <c r="H132" s="6"/>
    </row>
    <row r="133" spans="1:8" ht="15">
      <c r="A133" s="1"/>
      <c r="B133" s="2"/>
      <c r="C133" s="6"/>
      <c r="D133" s="6"/>
      <c r="H133" s="6"/>
    </row>
    <row r="134" spans="1:8" ht="15">
      <c r="A134" s="1"/>
      <c r="B134" s="2"/>
      <c r="C134" s="6"/>
      <c r="D134" s="6"/>
      <c r="H134" s="6"/>
    </row>
    <row r="135" spans="1:8" ht="15">
      <c r="A135" s="1"/>
      <c r="B135" s="2"/>
      <c r="C135" s="6"/>
      <c r="D135" s="6"/>
      <c r="H135" s="6"/>
    </row>
    <row r="136" spans="1:8" ht="15">
      <c r="A136" s="1"/>
      <c r="B136" s="2"/>
      <c r="C136" s="6"/>
      <c r="D136" s="6"/>
      <c r="H136" s="6"/>
    </row>
    <row r="137" spans="1:8" ht="15">
      <c r="A137" s="1"/>
      <c r="B137" s="2"/>
      <c r="C137" s="6"/>
      <c r="D137" s="6"/>
      <c r="H137" s="6"/>
    </row>
    <row r="138" spans="1:8" ht="15">
      <c r="A138" s="1"/>
      <c r="B138" s="2"/>
      <c r="C138" s="6"/>
      <c r="D138" s="6"/>
      <c r="H138" s="6"/>
    </row>
    <row r="139" spans="1:8" ht="15">
      <c r="A139" s="1"/>
      <c r="B139" s="2"/>
      <c r="C139" s="6"/>
      <c r="D139" s="6"/>
      <c r="H139" s="6"/>
    </row>
    <row r="140" spans="1:8" ht="15">
      <c r="A140" s="1"/>
      <c r="B140" s="2"/>
      <c r="C140" s="6"/>
      <c r="D140" s="6"/>
      <c r="H140" s="6"/>
    </row>
    <row r="141" spans="1:8" ht="15">
      <c r="A141" s="1"/>
      <c r="B141" s="2"/>
      <c r="C141" s="6"/>
      <c r="D141" s="6"/>
      <c r="H141" s="6"/>
    </row>
    <row r="142" spans="1:8" ht="15">
      <c r="A142" s="1"/>
      <c r="B142" s="2"/>
      <c r="C142" s="6"/>
      <c r="D142" s="6"/>
      <c r="H142" s="6"/>
    </row>
    <row r="143" spans="1:8" ht="15">
      <c r="A143" s="1"/>
      <c r="B143" s="2"/>
      <c r="C143" s="6"/>
      <c r="D143" s="6"/>
      <c r="H143" s="6"/>
    </row>
    <row r="144" spans="1:8" ht="15">
      <c r="A144" s="1"/>
      <c r="B144" s="2"/>
      <c r="C144" s="6"/>
      <c r="D144" s="6"/>
      <c r="H144" s="6"/>
    </row>
    <row r="145" spans="1:8" ht="15">
      <c r="A145" s="1"/>
      <c r="B145" s="2"/>
      <c r="C145" s="6"/>
      <c r="D145" s="6"/>
      <c r="H145" s="6"/>
    </row>
    <row r="146" spans="1:8" ht="15">
      <c r="A146" s="1"/>
      <c r="B146" s="2"/>
      <c r="C146" s="6"/>
      <c r="D146" s="6"/>
      <c r="H146" s="6"/>
    </row>
    <row r="147" spans="1:8" ht="15">
      <c r="A147" s="1"/>
      <c r="B147" s="2"/>
      <c r="C147" s="6"/>
      <c r="D147" s="6"/>
      <c r="H147" s="6"/>
    </row>
    <row r="148" spans="1:8" ht="15">
      <c r="A148" s="1"/>
      <c r="B148" s="2"/>
      <c r="C148" s="6"/>
      <c r="D148" s="6"/>
      <c r="H148" s="6"/>
    </row>
    <row r="149" spans="1:8" ht="15">
      <c r="A149" s="1"/>
      <c r="B149" s="2"/>
      <c r="C149" s="6"/>
      <c r="D149" s="6"/>
      <c r="H149" s="6"/>
    </row>
    <row r="150" spans="1:8" ht="15">
      <c r="A150" s="1"/>
      <c r="B150" s="2"/>
      <c r="C150" s="6"/>
      <c r="D150" s="6"/>
      <c r="H150" s="6"/>
    </row>
    <row r="151" spans="1:8" ht="15">
      <c r="A151" s="1"/>
      <c r="B151" s="2"/>
      <c r="C151" s="6"/>
      <c r="D151" s="6"/>
      <c r="H151" s="6"/>
    </row>
    <row r="152" spans="1:8" ht="15">
      <c r="A152" s="1"/>
      <c r="B152" s="2"/>
      <c r="C152" s="6"/>
      <c r="D152" s="6"/>
      <c r="H152" s="6"/>
    </row>
    <row r="153" spans="1:8" ht="15">
      <c r="A153" s="1"/>
      <c r="B153" s="2"/>
      <c r="C153" s="6"/>
      <c r="D153" s="6"/>
      <c r="H153" s="6"/>
    </row>
    <row r="154" spans="1:8" ht="15">
      <c r="A154" s="1"/>
      <c r="B154" s="2"/>
      <c r="C154" s="6"/>
      <c r="D154" s="6"/>
      <c r="H154" s="6"/>
    </row>
    <row r="155" spans="1:8" ht="15">
      <c r="A155" s="1"/>
      <c r="B155" s="2"/>
      <c r="C155" s="6"/>
      <c r="D155" s="6"/>
      <c r="H155" s="6"/>
    </row>
    <row r="156" spans="1:8" ht="15">
      <c r="A156" s="1"/>
      <c r="B156" s="2"/>
      <c r="C156" s="6"/>
      <c r="D156" s="6"/>
      <c r="H156" s="6"/>
    </row>
    <row r="157" spans="1:8" ht="15">
      <c r="A157" s="1"/>
      <c r="B157" s="2"/>
      <c r="C157" s="6"/>
      <c r="D157" s="6"/>
      <c r="H157" s="6"/>
    </row>
    <row r="158" spans="1:8" ht="15">
      <c r="A158" s="1"/>
      <c r="B158" s="2"/>
      <c r="C158" s="6"/>
      <c r="D158" s="6"/>
      <c r="H158" s="6"/>
    </row>
    <row r="159" spans="1:8" ht="15">
      <c r="A159" s="1"/>
      <c r="B159" s="2"/>
      <c r="C159" s="6"/>
      <c r="D159" s="6"/>
      <c r="H159" s="6"/>
    </row>
    <row r="160" spans="1:8" ht="15">
      <c r="A160" s="1"/>
      <c r="B160" s="2"/>
      <c r="C160" s="6"/>
      <c r="D160" s="6"/>
      <c r="H160" s="6"/>
    </row>
    <row r="161" spans="1:8" ht="15">
      <c r="A161" s="1"/>
      <c r="B161" s="2"/>
      <c r="C161" s="6"/>
      <c r="D161" s="6"/>
      <c r="H161" s="6"/>
    </row>
    <row r="162" spans="1:8" ht="15">
      <c r="A162" s="1"/>
      <c r="B162" s="2"/>
      <c r="C162" s="6"/>
      <c r="D162" s="6"/>
      <c r="H162" s="6"/>
    </row>
    <row r="163" spans="1:8" ht="15">
      <c r="A163" s="1"/>
      <c r="B163" s="2"/>
      <c r="C163" s="6"/>
      <c r="D163" s="6"/>
      <c r="H163" s="6"/>
    </row>
    <row r="164" spans="1:8" ht="15">
      <c r="A164" s="1"/>
      <c r="B164" s="2"/>
      <c r="C164" s="6"/>
      <c r="D164" s="6"/>
      <c r="H164" s="6"/>
    </row>
    <row r="165" spans="1:8" ht="15">
      <c r="A165" s="1"/>
      <c r="B165" s="2"/>
      <c r="C165" s="6"/>
      <c r="D165" s="6"/>
      <c r="H165" s="6"/>
    </row>
    <row r="166" spans="1:8" ht="15">
      <c r="A166" s="1"/>
      <c r="B166" s="2"/>
      <c r="C166" s="6"/>
      <c r="D166" s="6"/>
      <c r="H166" s="6"/>
    </row>
    <row r="167" spans="1:8" ht="15">
      <c r="A167" s="1"/>
      <c r="B167" s="2"/>
      <c r="C167" s="6"/>
      <c r="D167" s="6"/>
      <c r="H167" s="6"/>
    </row>
    <row r="168" spans="1:8" ht="15">
      <c r="A168" s="1"/>
      <c r="B168" s="2"/>
      <c r="C168" s="6"/>
      <c r="D168" s="6"/>
      <c r="H168" s="6"/>
    </row>
    <row r="169" spans="1:8" ht="15">
      <c r="A169" s="1"/>
      <c r="B169" s="2"/>
      <c r="C169" s="6"/>
      <c r="D169" s="6"/>
      <c r="H169" s="6"/>
    </row>
    <row r="170" spans="1:8" ht="15">
      <c r="A170" s="1"/>
      <c r="B170" s="2"/>
      <c r="C170" s="6"/>
      <c r="D170" s="6"/>
      <c r="H170" s="6"/>
    </row>
    <row r="171" spans="1:8" ht="15">
      <c r="A171" s="1"/>
      <c r="B171" s="2"/>
      <c r="C171" s="6"/>
      <c r="D171" s="6"/>
      <c r="H171" s="6"/>
    </row>
    <row r="172" spans="1:8" ht="15">
      <c r="A172" s="1"/>
      <c r="B172" s="2"/>
      <c r="C172" s="6"/>
      <c r="D172" s="6"/>
      <c r="H172" s="6"/>
    </row>
    <row r="173" spans="1:8" ht="15">
      <c r="A173" s="1"/>
      <c r="B173" s="2"/>
      <c r="C173" s="6"/>
      <c r="D173" s="6"/>
      <c r="H173" s="6"/>
    </row>
    <row r="174" spans="1:8" ht="15">
      <c r="A174" s="1"/>
      <c r="B174" s="2"/>
      <c r="C174" s="6"/>
      <c r="D174" s="6"/>
      <c r="H174" s="6"/>
    </row>
    <row r="175" spans="1:8" ht="15">
      <c r="A175" s="1"/>
      <c r="B175" s="2"/>
      <c r="C175" s="6"/>
      <c r="D175" s="6"/>
      <c r="H175" s="6"/>
    </row>
    <row r="176" spans="1:8" ht="15">
      <c r="A176" s="1"/>
      <c r="B176" s="2"/>
      <c r="C176" s="6"/>
      <c r="D176" s="6"/>
      <c r="H176" s="6"/>
    </row>
    <row r="177" spans="1:8" ht="15">
      <c r="A177" s="1"/>
      <c r="B177" s="2"/>
      <c r="C177" s="6"/>
      <c r="D177" s="6"/>
      <c r="H177" s="6"/>
    </row>
    <row r="178" spans="1:8" ht="15">
      <c r="A178" s="1"/>
      <c r="B178" s="2"/>
      <c r="C178" s="6"/>
      <c r="D178" s="6"/>
      <c r="H178" s="6"/>
    </row>
    <row r="179" spans="1:8" ht="15">
      <c r="A179" s="1"/>
      <c r="B179" s="2"/>
      <c r="C179" s="6"/>
      <c r="D179" s="6"/>
      <c r="H179" s="6"/>
    </row>
    <row r="180" spans="1:8" ht="15">
      <c r="A180" s="1"/>
      <c r="B180" s="2"/>
      <c r="C180" s="6"/>
      <c r="D180" s="6"/>
      <c r="H180" s="6"/>
    </row>
    <row r="181" spans="1:8" ht="15">
      <c r="A181" s="1"/>
      <c r="B181" s="2"/>
      <c r="C181" s="6"/>
      <c r="D181" s="6"/>
      <c r="H181" s="6"/>
    </row>
    <row r="182" spans="1:8" ht="15">
      <c r="A182" s="1"/>
      <c r="B182" s="2"/>
      <c r="C182" s="6"/>
      <c r="D182" s="6"/>
      <c r="H182" s="6"/>
    </row>
    <row r="183" spans="1:8" ht="15">
      <c r="A183" s="1"/>
      <c r="B183" s="2"/>
      <c r="C183" s="6"/>
      <c r="D183" s="6"/>
      <c r="H183" s="6"/>
    </row>
    <row r="184" spans="1:8" ht="15">
      <c r="A184" s="1"/>
      <c r="B184" s="2"/>
      <c r="C184" s="6"/>
      <c r="D184" s="6"/>
      <c r="H184" s="6"/>
    </row>
    <row r="185" spans="1:8" ht="15">
      <c r="A185" s="1"/>
      <c r="B185" s="2"/>
      <c r="C185" s="6"/>
      <c r="D185" s="6"/>
      <c r="H185" s="6"/>
    </row>
    <row r="186" spans="1:8" ht="15">
      <c r="A186" s="1"/>
      <c r="B186" s="2"/>
      <c r="C186" s="6"/>
      <c r="D186" s="6"/>
      <c r="H186" s="6"/>
    </row>
    <row r="187" spans="1:8" ht="15">
      <c r="A187" s="1"/>
      <c r="B187" s="2"/>
      <c r="C187" s="6"/>
      <c r="D187" s="6"/>
      <c r="H187" s="6"/>
    </row>
    <row r="188" spans="1:8" ht="15">
      <c r="A188" s="1"/>
      <c r="B188" s="2"/>
      <c r="C188" s="6"/>
      <c r="D188" s="6"/>
      <c r="H188" s="6"/>
    </row>
    <row r="189" spans="1:8" ht="15">
      <c r="A189" s="1"/>
      <c r="B189" s="2"/>
      <c r="C189" s="6"/>
      <c r="D189" s="6"/>
      <c r="H189" s="6"/>
    </row>
    <row r="190" spans="1:8" ht="15">
      <c r="A190" s="1"/>
      <c r="B190" s="2"/>
      <c r="C190" s="6"/>
      <c r="D190" s="6"/>
      <c r="H190" s="6"/>
    </row>
    <row r="191" spans="1:8" ht="15">
      <c r="A191" s="1"/>
      <c r="B191" s="2"/>
      <c r="C191" s="6"/>
      <c r="D191" s="6"/>
      <c r="H191" s="6"/>
    </row>
    <row r="192" spans="1:8" ht="15">
      <c r="A192" s="1"/>
      <c r="B192" s="2"/>
      <c r="C192" s="6"/>
      <c r="D192" s="6"/>
      <c r="H192" s="6"/>
    </row>
    <row r="193" spans="1:8" ht="15">
      <c r="A193" s="1"/>
      <c r="B193" s="2"/>
      <c r="C193" s="6"/>
      <c r="D193" s="6"/>
      <c r="H193" s="6"/>
    </row>
    <row r="194" spans="1:8" ht="15">
      <c r="A194" s="1"/>
      <c r="B194" s="2"/>
      <c r="C194" s="6"/>
      <c r="D194" s="6"/>
      <c r="H194" s="6"/>
    </row>
    <row r="195" spans="1:8" ht="15">
      <c r="A195" s="1"/>
      <c r="B195" s="2"/>
      <c r="C195" s="6"/>
      <c r="D195" s="6"/>
      <c r="H195" s="6"/>
    </row>
    <row r="196" spans="1:8" ht="15">
      <c r="A196" s="1"/>
      <c r="B196" s="2"/>
      <c r="C196" s="6"/>
      <c r="D196" s="6"/>
      <c r="H196" s="6"/>
    </row>
    <row r="197" spans="1:8" ht="15">
      <c r="A197" s="1"/>
      <c r="B197" s="2"/>
      <c r="C197" s="6"/>
      <c r="D197" s="6"/>
      <c r="H197" s="6"/>
    </row>
    <row r="198" spans="1:8" ht="15">
      <c r="A198" s="1"/>
      <c r="B198" s="2"/>
      <c r="C198" s="6"/>
      <c r="D198" s="6"/>
      <c r="H198" s="6"/>
    </row>
    <row r="199" spans="1:8" ht="15">
      <c r="A199" s="1"/>
      <c r="B199" s="2"/>
      <c r="C199" s="6"/>
      <c r="D199" s="6"/>
      <c r="H199" s="6"/>
    </row>
    <row r="200" spans="1:8" ht="15">
      <c r="A200" s="1"/>
      <c r="B200" s="2"/>
      <c r="C200" s="6"/>
      <c r="D200" s="6"/>
      <c r="H200" s="6"/>
    </row>
    <row r="201" spans="1:8" ht="15">
      <c r="A201" s="1"/>
      <c r="B201" s="2"/>
      <c r="C201" s="6"/>
      <c r="D201" s="6"/>
      <c r="H201" s="6"/>
    </row>
    <row r="202" spans="1:8" ht="15">
      <c r="A202" s="1"/>
      <c r="B202" s="2"/>
      <c r="C202" s="6"/>
      <c r="D202" s="6"/>
      <c r="H202" s="6"/>
    </row>
    <row r="203" spans="1:8" ht="15">
      <c r="A203" s="1"/>
      <c r="B203" s="2"/>
      <c r="C203" s="6"/>
      <c r="D203" s="6"/>
      <c r="H203" s="6"/>
    </row>
    <row r="204" spans="1:8" ht="15">
      <c r="A204" s="1"/>
      <c r="B204" s="2"/>
      <c r="C204" s="6"/>
      <c r="D204" s="6"/>
      <c r="H204" s="6"/>
    </row>
    <row r="205" spans="1:8" ht="15">
      <c r="A205" s="1"/>
      <c r="B205" s="2"/>
      <c r="C205" s="6"/>
      <c r="D205" s="6"/>
      <c r="H205" s="6"/>
    </row>
    <row r="206" spans="1:8" ht="15">
      <c r="A206" s="1"/>
      <c r="B206" s="2"/>
      <c r="C206" s="6"/>
      <c r="D206" s="6"/>
      <c r="H206" s="6"/>
    </row>
    <row r="207" spans="1:8" ht="15">
      <c r="A207" s="1"/>
      <c r="B207" s="2"/>
      <c r="C207" s="6"/>
      <c r="D207" s="6"/>
      <c r="H207" s="6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</sheetData>
  <sheetProtection/>
  <mergeCells count="114">
    <mergeCell ref="B16:C16"/>
    <mergeCell ref="D16:E16"/>
    <mergeCell ref="B17:C17"/>
    <mergeCell ref="D17:E17"/>
    <mergeCell ref="B22:C22"/>
    <mergeCell ref="B15:C15"/>
    <mergeCell ref="D15:E15"/>
    <mergeCell ref="D18:E18"/>
    <mergeCell ref="D19:E19"/>
    <mergeCell ref="B14:C14"/>
    <mergeCell ref="B21:C21"/>
    <mergeCell ref="B19:C19"/>
    <mergeCell ref="D10:E10"/>
    <mergeCell ref="B18:C18"/>
    <mergeCell ref="B20:C20"/>
    <mergeCell ref="B10:C10"/>
    <mergeCell ref="D11:E11"/>
    <mergeCell ref="D13:E13"/>
    <mergeCell ref="D14:E14"/>
    <mergeCell ref="B27:C27"/>
    <mergeCell ref="B24:C24"/>
    <mergeCell ref="B42:C42"/>
    <mergeCell ref="B48:C48"/>
    <mergeCell ref="B28:C28"/>
    <mergeCell ref="B25:C25"/>
    <mergeCell ref="B67:C67"/>
    <mergeCell ref="B54:C54"/>
    <mergeCell ref="A61:G61"/>
    <mergeCell ref="B31:C31"/>
    <mergeCell ref="B65:C65"/>
    <mergeCell ref="B58:C58"/>
    <mergeCell ref="B56:C56"/>
    <mergeCell ref="B51:C51"/>
    <mergeCell ref="B52:C52"/>
    <mergeCell ref="A62:G62"/>
    <mergeCell ref="B66:C66"/>
    <mergeCell ref="D59:E59"/>
    <mergeCell ref="D63:E63"/>
    <mergeCell ref="D60:E60"/>
    <mergeCell ref="B29:C29"/>
    <mergeCell ref="B63:C63"/>
    <mergeCell ref="B53:C53"/>
    <mergeCell ref="B50:C50"/>
    <mergeCell ref="B47:C47"/>
    <mergeCell ref="B49:C49"/>
    <mergeCell ref="B86:E86"/>
    <mergeCell ref="B83:E83"/>
    <mergeCell ref="B80:E80"/>
    <mergeCell ref="A73:G76"/>
    <mergeCell ref="D35:E35"/>
    <mergeCell ref="B68:C68"/>
    <mergeCell ref="B57:C57"/>
    <mergeCell ref="B55:C55"/>
    <mergeCell ref="B60:C60"/>
    <mergeCell ref="B59:C59"/>
    <mergeCell ref="B6:C6"/>
    <mergeCell ref="B7:C7"/>
    <mergeCell ref="B8:C8"/>
    <mergeCell ref="B9:C9"/>
    <mergeCell ref="D9:E9"/>
    <mergeCell ref="A42:A46"/>
    <mergeCell ref="B26:C26"/>
    <mergeCell ref="B23:C23"/>
    <mergeCell ref="B11:C11"/>
    <mergeCell ref="B13:C13"/>
    <mergeCell ref="A4:G4"/>
    <mergeCell ref="A5:G5"/>
    <mergeCell ref="D6:E6"/>
    <mergeCell ref="D7:E7"/>
    <mergeCell ref="D8:E8"/>
    <mergeCell ref="D47:E47"/>
    <mergeCell ref="D29:E29"/>
    <mergeCell ref="D27:E27"/>
    <mergeCell ref="D30:E30"/>
    <mergeCell ref="D23:E23"/>
    <mergeCell ref="D49:E49"/>
    <mergeCell ref="D51:E51"/>
    <mergeCell ref="D52:E52"/>
    <mergeCell ref="D24:E24"/>
    <mergeCell ref="D25:E25"/>
    <mergeCell ref="D26:E26"/>
    <mergeCell ref="D46:E46"/>
    <mergeCell ref="D37:E37"/>
    <mergeCell ref="D28:E28"/>
    <mergeCell ref="D53:E53"/>
    <mergeCell ref="D54:E54"/>
    <mergeCell ref="D45:E45"/>
    <mergeCell ref="D44:E44"/>
    <mergeCell ref="D38:E38"/>
    <mergeCell ref="D42:E42"/>
    <mergeCell ref="D43:E43"/>
    <mergeCell ref="D39:E39"/>
    <mergeCell ref="D50:E50"/>
    <mergeCell ref="D48:E48"/>
    <mergeCell ref="E68:F68"/>
    <mergeCell ref="D55:E55"/>
    <mergeCell ref="D56:E56"/>
    <mergeCell ref="D57:E57"/>
    <mergeCell ref="D58:E58"/>
    <mergeCell ref="D21:E21"/>
    <mergeCell ref="D31:E31"/>
    <mergeCell ref="D32:E32"/>
    <mergeCell ref="D33:E33"/>
    <mergeCell ref="D36:E36"/>
    <mergeCell ref="A1:G1"/>
    <mergeCell ref="A2:G2"/>
    <mergeCell ref="A3:G3"/>
    <mergeCell ref="A31:A41"/>
    <mergeCell ref="D41:E41"/>
    <mergeCell ref="D40:E40"/>
    <mergeCell ref="D20:E20"/>
    <mergeCell ref="D34:E34"/>
    <mergeCell ref="B30:C30"/>
    <mergeCell ref="D22:E2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Antidot</dc:creator>
  <cp:keywords/>
  <dc:description/>
  <cp:lastModifiedBy>BUH22</cp:lastModifiedBy>
  <cp:lastPrinted>2018-06-15T18:23:35Z</cp:lastPrinted>
  <dcterms:created xsi:type="dcterms:W3CDTF">2009-05-15T06:29:23Z</dcterms:created>
  <dcterms:modified xsi:type="dcterms:W3CDTF">2018-06-15T18:23:53Z</dcterms:modified>
  <cp:category/>
  <cp:version/>
  <cp:contentType/>
  <cp:contentStatus/>
</cp:coreProperties>
</file>